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perez\Downloads\"/>
    </mc:Choice>
  </mc:AlternateContent>
  <xr:revisionPtr revIDLastSave="0" documentId="13_ncr:1_{DB74E140-307B-4F92-A663-B11B94EB4E57}" xr6:coauthVersionLast="47" xr6:coauthVersionMax="47" xr10:uidLastSave="{00000000-0000-0000-0000-000000000000}"/>
  <bookViews>
    <workbookView xWindow="-120" yWindow="-120" windowWidth="20730" windowHeight="11760" tabRatio="500" firstSheet="5" activeTab="7" xr2:uid="{00000000-000D-0000-FFFF-FFFF00000000}"/>
  </bookViews>
  <sheets>
    <sheet name="Datos del Proyecto" sheetId="1" r:id="rId1"/>
    <sheet name="Control de Materiales" sheetId="2" r:id="rId2"/>
    <sheet name="Control de Herramientas" sheetId="3" r:id="rId3"/>
    <sheet name="Control de Personal" sheetId="4" r:id="rId4"/>
    <sheet name="Lista de Asistencia" sheetId="5" r:id="rId5"/>
    <sheet name="Control de Maquinaria" sheetId="6" r:id="rId6"/>
    <sheet name="Control de Compras" sheetId="7" r:id="rId7"/>
    <sheet name="Control de Proveedores" sheetId="8" r:id="rId8"/>
    <sheet name="Inventario" sheetId="9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9" l="1"/>
  <c r="K9" i="9" s="1"/>
  <c r="I8" i="9"/>
  <c r="K8" i="9" s="1"/>
  <c r="I7" i="9"/>
  <c r="K7" i="9" s="1"/>
  <c r="I6" i="9"/>
  <c r="K6" i="9" s="1"/>
  <c r="K10" i="9" s="1"/>
  <c r="A2" i="9"/>
  <c r="A2" i="8"/>
  <c r="H10" i="7"/>
  <c r="H9" i="7"/>
  <c r="H8" i="7"/>
  <c r="H7" i="7"/>
  <c r="H6" i="7"/>
  <c r="A2" i="7"/>
  <c r="A2" i="6"/>
  <c r="AJ9" i="5"/>
  <c r="AI9" i="5"/>
  <c r="AK9" i="5" s="1"/>
  <c r="AJ8" i="5"/>
  <c r="AI8" i="5"/>
  <c r="AK8" i="5" s="1"/>
  <c r="AJ7" i="5"/>
  <c r="AI7" i="5"/>
  <c r="AK7" i="5" s="1"/>
  <c r="AJ6" i="5"/>
  <c r="AI6" i="5"/>
  <c r="AK6" i="5" s="1"/>
  <c r="A2" i="5"/>
  <c r="A2" i="4"/>
  <c r="A2" i="3"/>
  <c r="K9" i="2"/>
  <c r="H9" i="2"/>
  <c r="K8" i="2"/>
  <c r="H8" i="2"/>
  <c r="K7" i="2"/>
  <c r="H7" i="2"/>
  <c r="K6" i="2"/>
  <c r="H6" i="2"/>
  <c r="A2" i="2"/>
</calcChain>
</file>

<file path=xl/sharedStrings.xml><?xml version="1.0" encoding="utf-8"?>
<sst xmlns="http://schemas.openxmlformats.org/spreadsheetml/2006/main" count="332" uniqueCount="199">
  <si>
    <t>VAHOstudio</t>
  </si>
  <si>
    <t>Control de Obra — Datos del Proyecto</t>
  </si>
  <si>
    <t>Proyecto:</t>
  </si>
  <si>
    <t>[Nombre del proyecto]</t>
  </si>
  <si>
    <t>Cliente:</t>
  </si>
  <si>
    <t>[Nombre del cliente]</t>
  </si>
  <si>
    <t>Ubicación:</t>
  </si>
  <si>
    <t>[Ciudad, estado]</t>
  </si>
  <si>
    <t>Residente de obra:</t>
  </si>
  <si>
    <t>[Nombre]</t>
  </si>
  <si>
    <t>Fecha de corte:</t>
  </si>
  <si>
    <t>[DD/MM/AAAA]</t>
  </si>
  <si>
    <t>Elaboró:</t>
  </si>
  <si>
    <t>Revisión:</t>
  </si>
  <si>
    <t>00</t>
  </si>
  <si>
    <t>Estas celdas alimentan el encabezado de todas las hojas de control. Este libro incluye: Materiales, Herramientas, Personal, Asistencia, Maquinaria, Compras, Proveedores e Inventario.</t>
  </si>
  <si>
    <t>CONTROL DE OBRA — Control de Materiales</t>
  </si>
  <si>
    <t>Captura Cantidad solicitada, recibida y utilizada; la Existencia y el Estado se calculan solos.</t>
  </si>
  <si>
    <t>No.</t>
  </si>
  <si>
    <t>Clave</t>
  </si>
  <si>
    <t>Material</t>
  </si>
  <si>
    <t>Unidad</t>
  </si>
  <si>
    <t>Cant. solicitada</t>
  </si>
  <si>
    <t>Cant. recibida</t>
  </si>
  <si>
    <t>Cant. utilizada</t>
  </si>
  <si>
    <t>Existencia</t>
  </si>
  <si>
    <t>Almacén / Ubicación</t>
  </si>
  <si>
    <t>Proveedor</t>
  </si>
  <si>
    <t>Estado</t>
  </si>
  <si>
    <t>Notas</t>
  </si>
  <si>
    <t>MAT-01</t>
  </si>
  <si>
    <t>Cemento gris 50kg</t>
  </si>
  <si>
    <t>saco</t>
  </si>
  <si>
    <t>[Bodega]</t>
  </si>
  <si>
    <t>Cementos del Sureste</t>
  </si>
  <si>
    <t>MAT-02</t>
  </si>
  <si>
    <t>Varilla 3/8" 9m</t>
  </si>
  <si>
    <t>pza</t>
  </si>
  <si>
    <t>Aceros de Chiapas</t>
  </si>
  <si>
    <t>MAT-03</t>
  </si>
  <si>
    <t>Block hueco 15x20x40</t>
  </si>
  <si>
    <t>Tabiquera Regional</t>
  </si>
  <si>
    <t>MAT-04</t>
  </si>
  <si>
    <t>Arena de río</t>
  </si>
  <si>
    <t>m3</t>
  </si>
  <si>
    <t>[Patio]</t>
  </si>
  <si>
    <t>Materiales Tuxtla</t>
  </si>
  <si>
    <t>CONTROL DE OBRA — Control de Herramientas</t>
  </si>
  <si>
    <t>Registra la asignación de herramienta por responsable; actualiza Estado y Condición al devolver.</t>
  </si>
  <si>
    <t>Código</t>
  </si>
  <si>
    <t>Herramienta</t>
  </si>
  <si>
    <t>Cantidad</t>
  </si>
  <si>
    <t>Responsable asignado</t>
  </si>
  <si>
    <t>Fecha asignación</t>
  </si>
  <si>
    <t>Fecha devolución</t>
  </si>
  <si>
    <t>Condición</t>
  </si>
  <si>
    <t>HER-01</t>
  </si>
  <si>
    <t>Taladro rotomartillo</t>
  </si>
  <si>
    <t>[Responsable]</t>
  </si>
  <si>
    <t>En uso</t>
  </si>
  <si>
    <t>Bueno</t>
  </si>
  <si>
    <t>HER-02</t>
  </si>
  <si>
    <t>Rotomartillo demoledor</t>
  </si>
  <si>
    <t>HER-03</t>
  </si>
  <si>
    <t>Nivel láser</t>
  </si>
  <si>
    <t>Disponible</t>
  </si>
  <si>
    <t>HER-04</t>
  </si>
  <si>
    <t>Andamio tubular (juego)</t>
  </si>
  <si>
    <t>Regular</t>
  </si>
  <si>
    <t>CONTROL DE OBRA — Control de Personal</t>
  </si>
  <si>
    <t>Directorio del personal en obra. El nombre debe coincidir exactamente con el usado en "Lista de Asistencia".</t>
  </si>
  <si>
    <t>Nombre</t>
  </si>
  <si>
    <t>Puesto / Oficio</t>
  </si>
  <si>
    <t>Empresa / Cuadrilla</t>
  </si>
  <si>
    <t>Fecha de ingreso</t>
  </si>
  <si>
    <t>Tipo de contrato</t>
  </si>
  <si>
    <t>Jornal / Salario ($)</t>
  </si>
  <si>
    <t>Teléfono</t>
  </si>
  <si>
    <t>Contacto de emergencia</t>
  </si>
  <si>
    <t>Cesar</t>
  </si>
  <si>
    <t>Residente de obra</t>
  </si>
  <si>
    <t>Nómina</t>
  </si>
  <si>
    <t>[Teléfono]</t>
  </si>
  <si>
    <t>[Contacto]</t>
  </si>
  <si>
    <t>Activo</t>
  </si>
  <si>
    <t>Fede</t>
  </si>
  <si>
    <t>Ayudante general</t>
  </si>
  <si>
    <t>Daniel</t>
  </si>
  <si>
    <t>Albañil oficial</t>
  </si>
  <si>
    <t>Cuadrilla externa</t>
  </si>
  <si>
    <t>Destajo</t>
  </si>
  <si>
    <t>Luis</t>
  </si>
  <si>
    <t>Ayudante de albañil</t>
  </si>
  <si>
    <t>CONTROL DE OBRA — Lista de Asistencia</t>
  </si>
  <si>
    <t>Marca cada día con: P=Presente, F=Falta, I=Incapacidad, V=Vacaciones/Permiso, -=No laborado. Los totales y el % se calculan solos.</t>
  </si>
  <si>
    <t>Puesto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</si>
  <si>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</si>
  <si>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</si>
  <si>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</si>
  <si>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</si>
  <si>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</si>
  <si>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</si>
  <si>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</si>
  <si>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</si>
  <si>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</si>
  <si>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</si>
  <si>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</si>
  <si>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</si>
  <si>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</si>
  <si>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</si>
  <si>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</si>
  <si>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</si>
  <si>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</si>
  <si>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</si>
  <si>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</si>
  <si>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</si>
  <si>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</si>
  <si>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</si>
  <si>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</si>
  <si>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</si>
  <si>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</si>
  <si>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</si>
  <si>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</si>
  <si>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</si>
  <si>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</si>
  <si>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</si>
  <si>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</si>
  <si>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Días P</t>
  </si>
  <si>
    <t>Días F</t>
  </si>
  <si>
    <t>% Asistencia</t>
  </si>
  <si>
    <t>CONTROL DE OBRA — Control de Maquinaria</t>
  </si>
  <si>
    <t>Registro de maquinaria y equipo pesado, propio o rentado, con costo diario y estado operativo.</t>
  </si>
  <si>
    <t>Equipo</t>
  </si>
  <si>
    <t>Tipo</t>
  </si>
  <si>
    <t>Propio / Renta</t>
  </si>
  <si>
    <t>Proveedor (si renta)</t>
  </si>
  <si>
    <t>Fecha ingreso</t>
  </si>
  <si>
    <t>Fecha salida</t>
  </si>
  <si>
    <t>Horas de uso</t>
  </si>
  <si>
    <t>Costo renta diario ($)</t>
  </si>
  <si>
    <t>Responsable</t>
  </si>
  <si>
    <t>Retroexcavadora</t>
  </si>
  <si>
    <t>Excavación</t>
  </si>
  <si>
    <t>Renta</t>
  </si>
  <si>
    <t>Rentas Chiapas</t>
  </si>
  <si>
    <t>Operando</t>
  </si>
  <si>
    <t>Revolvedora 1 saco</t>
  </si>
  <si>
    <t>Concreto</t>
  </si>
  <si>
    <t>Propio</t>
  </si>
  <si>
    <t>—</t>
  </si>
  <si>
    <t>Vibrador de concreto</t>
  </si>
  <si>
    <t>En mantenimiento</t>
  </si>
  <si>
    <t>Camión de volteo 7m3</t>
  </si>
  <si>
    <t>Transporte</t>
  </si>
  <si>
    <t>Transportes del Sur</t>
  </si>
  <si>
    <t>CONTROL DE OBRA — Control de Compras</t>
  </si>
  <si>
    <t>Captura Cantidad y Precio unitario; el Importe se calcula solo. Actualiza el Estado al pagar.</t>
  </si>
  <si>
    <t>Fecha</t>
  </si>
  <si>
    <t>Concepto / Material</t>
  </si>
  <si>
    <t>Precio unitario ($)</t>
  </si>
  <si>
    <t>Importe ($)</t>
  </si>
  <si>
    <t>Forma de pago</t>
  </si>
  <si>
    <t>Factura / Folio</t>
  </si>
  <si>
    <t>Pendiente</t>
  </si>
  <si>
    <t>Renta retroexcavadora (semana)</t>
  </si>
  <si>
    <t>semana</t>
  </si>
  <si>
    <t>TOTAL</t>
  </si>
  <si>
    <t>CONTROL DE OBRA — Control de Proveedores</t>
  </si>
  <si>
    <t>Directorio de proveedores. La Calificación es de 1 (malo) a 5 (excelente), con base en calidad, tiempo de entrega y precio.</t>
  </si>
  <si>
    <t>Contacto</t>
  </si>
  <si>
    <t>Email</t>
  </si>
  <si>
    <t>Categoría</t>
  </si>
  <si>
    <t>Condiciones de pago</t>
  </si>
  <si>
    <t>Calificación (1-5)</t>
  </si>
  <si>
    <t>[Email]</t>
  </si>
  <si>
    <t>Materiales</t>
  </si>
  <si>
    <t>Crédito 15 días</t>
  </si>
  <si>
    <t>Contado</t>
  </si>
  <si>
    <t>Maquinaria</t>
  </si>
  <si>
    <t>Semanal por adelantado</t>
  </si>
  <si>
    <t>Crédito 30 días</t>
  </si>
  <si>
    <t>CONTROL DE OBRA — Inventario</t>
  </si>
  <si>
    <t>Captura Existencia inicial, Entradas y Salidas; la Existencia actual y el Valor total se calculan solos.</t>
  </si>
  <si>
    <t>Descripción</t>
  </si>
  <si>
    <t>Existencia inicial</t>
  </si>
  <si>
    <t>Entradas</t>
  </si>
  <si>
    <t>Salidas</t>
  </si>
  <si>
    <t>Existencia actual</t>
  </si>
  <si>
    <t>Valor unitario ($)</t>
  </si>
  <si>
    <t>Valor total ($)</t>
  </si>
  <si>
    <t>Ubicación</t>
  </si>
  <si>
    <t>INV-01</t>
  </si>
  <si>
    <t>INV-02</t>
  </si>
  <si>
    <t>INV-03</t>
  </si>
  <si>
    <t>INV-04</t>
  </si>
  <si>
    <t>P</t>
  </si>
  <si>
    <t>F</t>
  </si>
  <si>
    <t>I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</si>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</sst>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18" x14ac:knownFonts="1">
    <font>
      <sz val="11"/>
      <color theme="1"/>
      <name val="Calibri"/>
      <family val="2"/>
      <charset val="1"/>
    </font>
    <font>
      <b/>
      <sz val="22"/>
      <color rgb="FFFDFBF7"/>
      <name val="Century Gothic"/>
      <charset val="1"/>
    </font>
    <font>
      <b/>
      <sz val="13"/>
      <color rgb="FF5C5349"/>
      <name val="Century Gothic"/>
      <charset val="1"/>
    </font>
    <font>
      <b/>
      <sz val="11"/>
      <color rgb="FFC1734B"/>
      <name val="Century Gothic"/>
      <charset val="1"/>
    </font>
    <font>
      <sz val="11"/>
      <color rgb="FF5C5349"/>
      <name val="Century Gothic"/>
      <charset val="1"/>
    </font>
    <font>
      <i/>
      <sz val="9"/>
      <color rgb="FF5C5349"/>
      <name val="Century Gothic"/>
      <charset val="1"/>
    </font>
    <font>
      <b/>
      <sz val="16"/>
      <color rgb="FFFDFBF7"/>
      <name val="Century Gothic"/>
      <charset val="1"/>
    </font>
    <font>
      <sz val="10"/>
      <color rgb="FF5C5349"/>
      <name val="Century Gothic"/>
      <charset val="1"/>
    </font>
    <font>
      <b/>
      <sz val="9"/>
      <color rgb="FF5C5349"/>
      <name val="Century Gothic"/>
      <charset val="1"/>
    </font>
    <font>
      <b/>
      <sz val="10"/>
      <color rgb="FFC1734B"/>
      <name val="Century Gothic"/>
      <charset val="1"/>
    </font>
    <font>
      <sz val="10"/>
      <color rgb="FF1F5FA8"/>
      <name val="Century Gothic"/>
      <charset val="1"/>
    </font>
    <font>
      <b/>
      <sz val="8"/>
      <color rgb="FF5C5349"/>
      <name val="Century Gothic"/>
      <charset val="1"/>
    </font>
    <font>
      <sz val="9"/>
      <color rgb="FF5C5349"/>
      <name val="Century Gothic"/>
      <charset val="1"/>
    </font>
    <font>
      <b/>
      <sz val="10"/>
      <color rgb="FF3C7A5C"/>
      <name val="Century Gothic"/>
      <charset val="1"/>
    </font>
    <font>
      <b/>
      <sz val="10"/>
      <color rgb="FFB0492E"/>
      <name val="Century Gothic"/>
      <charset val="1"/>
    </font>
    <font>
      <b/>
      <sz val="10"/>
      <color rgb="FF5C5349"/>
      <name val="Century Gothic"/>
      <charset val="1"/>
    </font>
    <font>
      <b/>
      <sz val="10"/>
      <color rgb="FFFDFBF7"/>
      <name val="Century Gothic"/>
      <charset val="1"/>
    </font>
    <font>
      <b/>
      <sz val="10"/>
      <color rgb="FF1F5FA8"/>
      <name val="Century Gothic"/>
      <charset val="1"/>
    </font>
  </fonts>
  <fills count="5">
    <fill>
      <patternFill patternType="none"/>
    </fill>
    <fill>
      <patternFill patternType="gray125"/>
    </fill>
    <fill>
      <patternFill patternType="solid">
        <fgColor rgb="FF5C5349"/>
        <bgColor rgb="FF2E5A8A"/>
      </patternFill>
    </fill>
    <fill>
      <patternFill patternType="solid">
        <fgColor rgb="FFE8B8A0"/>
        <bgColor rgb="FFD9CFC2"/>
      </patternFill>
    </fill>
    <fill>
      <patternFill patternType="solid">
        <fgColor rgb="FFF7F1E8"/>
        <bgColor rgb="FFFDFBF7"/>
      </patternFill>
    </fill>
  </fills>
  <borders count="2">
    <border>
      <left/>
      <right/>
      <top/>
      <bottom/>
      <diagonal/>
    </border>
    <border>
      <left style="thin">
        <color rgb="FFD9CFC2"/>
      </left>
      <right style="thin">
        <color rgb="FFD9CFC2"/>
      </right>
      <top style="thin">
        <color rgb="FFD9CFC2"/>
      </top>
      <bottom style="thin">
        <color rgb="FFD9CFC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3" borderId="0" xfId="0" applyFont="1" applyFill="1"/>
    <xf numFmtId="0" fontId="6" fillId="2" borderId="0" xfId="0" applyFont="1" applyFill="1"/>
    <xf numFmtId="0" fontId="5" fillId="0" borderId="0" xfId="0" applyFont="1"/>
    <xf numFmtId="0" fontId="2" fillId="3" borderId="0" xfId="0" applyFont="1" applyFill="1"/>
    <xf numFmtId="0" fontId="1" fillId="2" borderId="0" xfId="0" applyFont="1" applyFill="1"/>
    <xf numFmtId="0" fontId="3" fillId="0" borderId="0" xfId="0" applyFont="1"/>
    <xf numFmtId="0" fontId="4" fillId="4" borderId="0" xfId="0" applyFont="1" applyFill="1"/>
    <xf numFmtId="0" fontId="8" fillId="3" borderId="0" xfId="0" applyFont="1" applyFill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10" fillId="0" borderId="1" xfId="0" applyNumberFormat="1" applyFont="1" applyBorder="1"/>
    <xf numFmtId="0" fontId="11" fillId="3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9" fontId="9" fillId="0" borderId="0" xfId="0" applyNumberFormat="1" applyFont="1" applyAlignment="1">
      <alignment horizontal="center"/>
    </xf>
    <xf numFmtId="165" fontId="10" fillId="0" borderId="1" xfId="0" applyNumberFormat="1" applyFont="1" applyBorder="1"/>
    <xf numFmtId="164" fontId="15" fillId="0" borderId="1" xfId="0" applyNumberFormat="1" applyFont="1" applyBorder="1"/>
    <xf numFmtId="0" fontId="0" fillId="2" borderId="0" xfId="0" applyFill="1"/>
    <xf numFmtId="0" fontId="16" fillId="2" borderId="0" xfId="0" applyFont="1" applyFill="1"/>
    <xf numFmtId="164" fontId="16" fillId="2" borderId="0" xfId="0" applyNumberFormat="1" applyFont="1" applyFill="1"/>
    <xf numFmtId="0" fontId="17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</cellXfs>
  <cellStyles count="1">
    <cellStyle name="Normal" xfId="0" builtinId="0"/>
  </cellStyles>
  <dxfs count="26"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b/>
        <sz val="10"/>
        <color rgb="FF8A6A1F"/>
        <name val="Century Gothic"/>
        <charset val="1"/>
      </font>
      <fill>
        <patternFill>
          <bgColor rgb="FFF3E1B0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b/>
        <sz val="10"/>
        <color rgb="FF8A6A1F"/>
        <name val="Century Gothic"/>
        <charset val="1"/>
      </font>
      <fill>
        <patternFill>
          <bgColor rgb="FFF3E1B0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  <dxf>
      <font>
        <i/>
        <sz val="10"/>
        <color rgb="FF8A8378"/>
        <name val="Century Gothic"/>
        <charset val="1"/>
      </font>
      <fill>
        <patternFill>
          <bgColor rgb="FFE8E4DE"/>
        </patternFill>
      </fill>
    </dxf>
    <dxf>
      <font>
        <b/>
        <sz val="10"/>
        <color rgb="FF2E5A8A"/>
        <name val="Century Gothic"/>
        <charset val="1"/>
      </font>
      <fill>
        <patternFill>
          <bgColor rgb="FFD8E3F0"/>
        </patternFill>
      </fill>
    </dxf>
    <dxf>
      <font>
        <b/>
        <sz val="10"/>
        <color rgb="FF8A6A1F"/>
        <name val="Century Gothic"/>
        <charset val="1"/>
      </font>
      <fill>
        <patternFill>
          <bgColor rgb="FFF3E1B0"/>
        </patternFill>
      </fill>
    </dxf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  <dxf>
      <font>
        <i/>
        <sz val="10"/>
        <color rgb="FF8A8378"/>
        <name val="Century Gothic"/>
        <charset val="1"/>
      </font>
      <fill>
        <patternFill>
          <bgColor rgb="FFE8E4DE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b/>
        <sz val="10"/>
        <color rgb="FF8A6A1F"/>
        <name val="Century Gothic"/>
        <charset val="1"/>
      </font>
      <fill>
        <patternFill>
          <bgColor rgb="FFF3E1B0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i/>
        <sz val="10"/>
        <color rgb="FF8A8378"/>
        <name val="Century Gothic"/>
        <charset val="1"/>
      </font>
      <fill>
        <patternFill>
          <bgColor rgb="FFE8E4DE"/>
        </patternFill>
      </fill>
    </dxf>
    <dxf>
      <font>
        <b/>
        <sz val="10"/>
        <color rgb="FF8A6A1F"/>
        <name val="Century Gothic"/>
        <charset val="1"/>
      </font>
      <fill>
        <patternFill>
          <bgColor rgb="FFF3E1B0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  <dxf>
      <font>
        <b/>
        <sz val="10"/>
        <color rgb="FFB0492E"/>
        <name val="Century Gothic"/>
        <charset val="1"/>
      </font>
      <fill>
        <patternFill>
          <bgColor rgb="FFF3E0DA"/>
        </patternFill>
      </fill>
    </dxf>
    <dxf>
      <font>
        <b/>
        <sz val="10"/>
        <color rgb="FF8A6A1F"/>
        <name val="Century Gothic"/>
        <charset val="1"/>
      </font>
      <fill>
        <patternFill>
          <bgColor rgb="FFF3E1B0"/>
        </patternFill>
      </fill>
    </dxf>
    <dxf>
      <font>
        <b/>
        <sz val="10"/>
        <color rgb="FF3C7A5C"/>
        <name val="Century Gothic"/>
        <charset val="1"/>
      </font>
      <fill>
        <patternFill>
          <bgColor rgb="FFDCEEDB"/>
        </patternFill>
      </fill>
    </dxf>
  </dxfs>
  <tableStyles count="0" defaultTableStyle="TableStyleMedium2" defaultPivotStyle="PivotStyleLight16"/>
  <colors>
    <indexedColors>
      <rgbColor rgb="FF000000"/>
      <rgbColor rgb="FFFDFBF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1F"/>
      <rgbColor rgb="FF800080"/>
      <rgbColor rgb="FF008080"/>
      <rgbColor rgb="FFD9CFC2"/>
      <rgbColor rgb="FF8A8378"/>
      <rgbColor rgb="FF9999FF"/>
      <rgbColor rgb="FF993366"/>
      <rgbColor rgb="FFF7F1E8"/>
      <rgbColor rgb="FFE8E4DE"/>
      <rgbColor rgb="FF660066"/>
      <rgbColor rgb="FFC1734B"/>
      <rgbColor rgb="FF1F5FA8"/>
      <rgbColor rgb="FFD8E3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EDB"/>
      <rgbColor rgb="FFF3E0DA"/>
      <rgbColor rgb="FF99CCFF"/>
      <rgbColor rgb="FFE8B8A0"/>
      <rgbColor rgb="FFCC99FF"/>
      <rgbColor rgb="FFF3E1B0"/>
      <rgbColor rgb="FF3366FF"/>
      <rgbColor rgb="FF33CCCC"/>
      <rgbColor rgb="FF99CC00"/>
      <rgbColor rgb="FFFFCC00"/>
      <rgbColor rgb="FFFF9900"/>
      <rgbColor rgb="FFFF6600"/>
      <rgbColor rgb="FF5C5349"/>
      <rgbColor rgb="FF969696"/>
      <rgbColor rgb="FF003366"/>
      <rgbColor rgb="FF3C7A5C"/>
      <rgbColor rgb="FF003300"/>
      <rgbColor rgb="FF333300"/>
      <rgbColor rgb="FFB0492E"/>
      <rgbColor rgb="FF993366"/>
      <rgbColor rgb="FF2E5A8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0</xdr:row>
      <xdr:rowOff>57150</xdr:rowOff>
    </xdr:from>
    <xdr:to>
      <xdr:col>4</xdr:col>
      <xdr:colOff>1304565</xdr:colOff>
      <xdr:row>0</xdr:row>
      <xdr:rowOff>380790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91175" y="57150"/>
          <a:ext cx="91404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628650</xdr:colOff>
      <xdr:row>0</xdr:row>
      <xdr:rowOff>76200</xdr:rowOff>
    </xdr:from>
    <xdr:to>
      <xdr:col>11</xdr:col>
      <xdr:colOff>1323450</xdr:colOff>
      <xdr:row>0</xdr:row>
      <xdr:rowOff>323520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63175" y="7620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619125</xdr:colOff>
      <xdr:row>0</xdr:row>
      <xdr:rowOff>57150</xdr:rowOff>
    </xdr:from>
    <xdr:to>
      <xdr:col>9</xdr:col>
      <xdr:colOff>1313925</xdr:colOff>
      <xdr:row>0</xdr:row>
      <xdr:rowOff>304470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20150" y="5715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504825</xdr:colOff>
      <xdr:row>0</xdr:row>
      <xdr:rowOff>85725</xdr:rowOff>
    </xdr:from>
    <xdr:to>
      <xdr:col>10</xdr:col>
      <xdr:colOff>1199625</xdr:colOff>
      <xdr:row>0</xdr:row>
      <xdr:rowOff>333045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72675" y="85725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523875</xdr:colOff>
      <xdr:row>0</xdr:row>
      <xdr:rowOff>66675</xdr:rowOff>
    </xdr:from>
    <xdr:to>
      <xdr:col>36</xdr:col>
      <xdr:colOff>571170</xdr:colOff>
      <xdr:row>0</xdr:row>
      <xdr:rowOff>313995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220325" y="66675"/>
          <a:ext cx="64737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85725</xdr:rowOff>
    </xdr:from>
    <xdr:to>
      <xdr:col>11</xdr:col>
      <xdr:colOff>1218675</xdr:colOff>
      <xdr:row>0</xdr:row>
      <xdr:rowOff>333045</xdr:rowOff>
    </xdr:to>
    <xdr:pic>
      <xdr:nvPicPr>
        <xdr:cNvPr id="5" name="Image 1" descr="Picture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687050" y="85725"/>
          <a:ext cx="666225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304800</xdr:colOff>
      <xdr:row>0</xdr:row>
      <xdr:rowOff>66675</xdr:rowOff>
    </xdr:from>
    <xdr:to>
      <xdr:col>11</xdr:col>
      <xdr:colOff>999600</xdr:colOff>
      <xdr:row>0</xdr:row>
      <xdr:rowOff>313995</xdr:rowOff>
    </xdr:to>
    <xdr:pic>
      <xdr:nvPicPr>
        <xdr:cNvPr id="6" name="Image 1" descr="Picture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06025" y="66675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685800</xdr:colOff>
      <xdr:row>0</xdr:row>
      <xdr:rowOff>133350</xdr:rowOff>
    </xdr:from>
    <xdr:to>
      <xdr:col>8</xdr:col>
      <xdr:colOff>1380600</xdr:colOff>
      <xdr:row>0</xdr:row>
      <xdr:rowOff>380670</xdr:rowOff>
    </xdr:to>
    <xdr:pic>
      <xdr:nvPicPr>
        <xdr:cNvPr id="7" name="Image 1" descr="Picture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53500" y="13335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0</xdr:row>
      <xdr:rowOff>85725</xdr:rowOff>
    </xdr:from>
    <xdr:to>
      <xdr:col>11</xdr:col>
      <xdr:colOff>980550</xdr:colOff>
      <xdr:row>0</xdr:row>
      <xdr:rowOff>333045</xdr:rowOff>
    </xdr:to>
    <xdr:pic>
      <xdr:nvPicPr>
        <xdr:cNvPr id="8" name="Image 1" descr="Picture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15450" y="85725"/>
          <a:ext cx="666225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showGridLines="0" zoomScaleNormal="100" workbookViewId="0">
      <selection activeCell="F1" sqref="F1"/>
    </sheetView>
  </sheetViews>
  <sheetFormatPr baseColWidth="10" defaultColWidth="8.7109375" defaultRowHeight="15" x14ac:dyDescent="0.25"/>
  <cols>
    <col min="1" max="1" width="22" customWidth="1"/>
    <col min="2" max="2" width="32" customWidth="1"/>
    <col min="3" max="3" width="4" customWidth="1"/>
    <col min="4" max="5" width="20" customWidth="1"/>
  </cols>
  <sheetData>
    <row r="1" spans="1:5" ht="37.5" customHeight="1" x14ac:dyDescent="0.4">
      <c r="A1" s="5" t="s">
        <v>0</v>
      </c>
      <c r="B1" s="5"/>
      <c r="C1" s="5"/>
      <c r="D1" s="5"/>
      <c r="E1" s="5"/>
    </row>
    <row r="2" spans="1:5" ht="25.5" customHeight="1" x14ac:dyDescent="0.25">
      <c r="A2" s="4" t="s">
        <v>1</v>
      </c>
      <c r="B2" s="4"/>
      <c r="C2" s="4"/>
      <c r="D2" s="4"/>
      <c r="E2" s="4"/>
    </row>
    <row r="4" spans="1:5" ht="21.75" customHeight="1" x14ac:dyDescent="0.3">
      <c r="A4" s="6" t="s">
        <v>2</v>
      </c>
      <c r="B4" s="7" t="s">
        <v>3</v>
      </c>
    </row>
    <row r="5" spans="1:5" ht="21.75" customHeight="1" x14ac:dyDescent="0.3">
      <c r="A5" s="6" t="s">
        <v>4</v>
      </c>
      <c r="B5" s="7" t="s">
        <v>5</v>
      </c>
    </row>
    <row r="6" spans="1:5" ht="21.75" customHeight="1" x14ac:dyDescent="0.3">
      <c r="A6" s="6" t="s">
        <v>6</v>
      </c>
      <c r="B6" s="7" t="s">
        <v>7</v>
      </c>
    </row>
    <row r="7" spans="1:5" ht="21.75" customHeight="1" x14ac:dyDescent="0.3">
      <c r="A7" s="6" t="s">
        <v>8</v>
      </c>
      <c r="B7" s="7" t="s">
        <v>9</v>
      </c>
    </row>
    <row r="8" spans="1:5" ht="21.75" customHeight="1" x14ac:dyDescent="0.3">
      <c r="A8" s="6" t="s">
        <v>10</v>
      </c>
      <c r="B8" s="7" t="s">
        <v>11</v>
      </c>
    </row>
    <row r="9" spans="1:5" ht="21.75" customHeight="1" x14ac:dyDescent="0.3">
      <c r="A9" s="6" t="s">
        <v>12</v>
      </c>
      <c r="B9" s="7" t="s">
        <v>0</v>
      </c>
    </row>
    <row r="10" spans="1:5" ht="21.75" customHeight="1" x14ac:dyDescent="0.3">
      <c r="A10" s="6" t="s">
        <v>13</v>
      </c>
      <c r="B10" s="7" t="s">
        <v>14</v>
      </c>
    </row>
    <row r="12" spans="1:5" ht="15" customHeight="1" x14ac:dyDescent="0.25">
      <c r="A12" s="3" t="s">
        <v>15</v>
      </c>
      <c r="B12" s="3"/>
      <c r="C12" s="3"/>
      <c r="D12" s="3"/>
      <c r="E12" s="3"/>
    </row>
  </sheetData>
  <mergeCells count="3">
    <mergeCell ref="A1:E1"/>
    <mergeCell ref="A2:E2"/>
    <mergeCell ref="A12:E1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showGridLines="0" zoomScaleNormal="100" workbookViewId="0">
      <selection activeCell="M4" sqref="M4"/>
    </sheetView>
  </sheetViews>
  <sheetFormatPr baseColWidth="10" defaultColWidth="8.7109375" defaultRowHeight="15" x14ac:dyDescent="0.25"/>
  <cols>
    <col min="1" max="1" width="5" customWidth="1"/>
    <col min="2" max="2" width="10" customWidth="1"/>
    <col min="3" max="3" width="24" customWidth="1"/>
    <col min="4" max="4" width="9" customWidth="1"/>
    <col min="5" max="7" width="13" customWidth="1"/>
    <col min="8" max="8" width="11" customWidth="1"/>
    <col min="9" max="9" width="16" customWidth="1"/>
    <col min="10" max="10" width="18" customWidth="1"/>
    <col min="11" max="11" width="11" customWidth="1"/>
    <col min="12" max="12" width="22" customWidth="1"/>
  </cols>
  <sheetData>
    <row r="1" spans="1:12" ht="30" customHeight="1" x14ac:dyDescent="0.3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30" customHeight="1" x14ac:dyDescent="0.25">
      <c r="A5" s="8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8" t="s">
        <v>29</v>
      </c>
    </row>
    <row r="6" spans="1:12" ht="16.5" customHeight="1" x14ac:dyDescent="0.25">
      <c r="A6" s="9">
        <v>1</v>
      </c>
      <c r="B6" s="10" t="s">
        <v>30</v>
      </c>
      <c r="C6" s="9" t="s">
        <v>31</v>
      </c>
      <c r="D6" s="9" t="s">
        <v>32</v>
      </c>
      <c r="E6" s="11">
        <v>200</v>
      </c>
      <c r="F6" s="11">
        <v>200</v>
      </c>
      <c r="G6" s="11">
        <v>120</v>
      </c>
      <c r="H6" s="12">
        <f>F6-G6</f>
        <v>80</v>
      </c>
      <c r="I6" s="9" t="s">
        <v>33</v>
      </c>
      <c r="J6" s="9" t="s">
        <v>34</v>
      </c>
      <c r="K6" s="12" t="str">
        <f>IF(F6&gt;=E6,"Completo",IF(F6&gt;0,"Parcial","Pendiente"))</f>
        <v>Completo</v>
      </c>
      <c r="L6" s="9"/>
    </row>
    <row r="7" spans="1:12" ht="16.5" customHeight="1" x14ac:dyDescent="0.25">
      <c r="A7" s="9">
        <v>2</v>
      </c>
      <c r="B7" s="10" t="s">
        <v>35</v>
      </c>
      <c r="C7" s="9" t="s">
        <v>36</v>
      </c>
      <c r="D7" s="9" t="s">
        <v>37</v>
      </c>
      <c r="E7" s="11">
        <v>150</v>
      </c>
      <c r="F7" s="11">
        <v>150</v>
      </c>
      <c r="G7" s="11">
        <v>90</v>
      </c>
      <c r="H7" s="12">
        <f>F7-G7</f>
        <v>60</v>
      </c>
      <c r="I7" s="9" t="s">
        <v>33</v>
      </c>
      <c r="J7" s="9" t="s">
        <v>38</v>
      </c>
      <c r="K7" s="12" t="str">
        <f>IF(F7&gt;=E7,"Completo",IF(F7&gt;0,"Parcial","Pendiente"))</f>
        <v>Completo</v>
      </c>
      <c r="L7" s="9"/>
    </row>
    <row r="8" spans="1:12" ht="16.5" customHeight="1" x14ac:dyDescent="0.25">
      <c r="A8" s="9">
        <v>3</v>
      </c>
      <c r="B8" s="10" t="s">
        <v>39</v>
      </c>
      <c r="C8" s="9" t="s">
        <v>40</v>
      </c>
      <c r="D8" s="9" t="s">
        <v>37</v>
      </c>
      <c r="E8" s="11">
        <v>3000</v>
      </c>
      <c r="F8" s="11">
        <v>2500</v>
      </c>
      <c r="G8" s="11">
        <v>1800</v>
      </c>
      <c r="H8" s="12">
        <f>F8-G8</f>
        <v>700</v>
      </c>
      <c r="I8" s="9" t="s">
        <v>33</v>
      </c>
      <c r="J8" s="9" t="s">
        <v>41</v>
      </c>
      <c r="K8" s="12" t="str">
        <f>IF(F8&gt;=E8,"Completo",IF(F8&gt;0,"Parcial","Pendiente"))</f>
        <v>Parcial</v>
      </c>
      <c r="L8" s="9"/>
    </row>
    <row r="9" spans="1:12" ht="16.5" customHeight="1" x14ac:dyDescent="0.25">
      <c r="A9" s="9">
        <v>4</v>
      </c>
      <c r="B9" s="10" t="s">
        <v>42</v>
      </c>
      <c r="C9" s="9" t="s">
        <v>43</v>
      </c>
      <c r="D9" s="9" t="s">
        <v>44</v>
      </c>
      <c r="E9" s="11">
        <v>40</v>
      </c>
      <c r="F9" s="11">
        <v>40</v>
      </c>
      <c r="G9" s="11">
        <v>25</v>
      </c>
      <c r="H9" s="12">
        <f>F9-G9</f>
        <v>15</v>
      </c>
      <c r="I9" s="9" t="s">
        <v>45</v>
      </c>
      <c r="J9" s="9" t="s">
        <v>46</v>
      </c>
      <c r="K9" s="12" t="str">
        <f>IF(F9&gt;=E9,"Completo",IF(F9&gt;0,"Parcial","Pendiente"))</f>
        <v>Completo</v>
      </c>
      <c r="L9" s="9"/>
    </row>
  </sheetData>
  <mergeCells count="3">
    <mergeCell ref="A1:L1"/>
    <mergeCell ref="A2:L2"/>
    <mergeCell ref="A3:L3"/>
  </mergeCells>
  <conditionalFormatting sqref="K6:K9">
    <cfRule type="cellIs" dxfId="25" priority="2" operator="equal">
      <formula>"Completo"</formula>
    </cfRule>
    <cfRule type="cellIs" dxfId="24" priority="3" operator="equal">
      <formula>"Parcial"</formula>
    </cfRule>
    <cfRule type="cellIs" dxfId="23" priority="4" operator="equal">
      <formula>"Pendiente"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showGridLines="0" zoomScaleNormal="100" workbookViewId="0">
      <selection activeCell="K2" sqref="K2"/>
    </sheetView>
  </sheetViews>
  <sheetFormatPr baseColWidth="10" defaultColWidth="8.7109375" defaultRowHeight="15" x14ac:dyDescent="0.25"/>
  <cols>
    <col min="1" max="1" width="5" customWidth="1"/>
    <col min="2" max="2" width="10" customWidth="1"/>
    <col min="3" max="3" width="24" customWidth="1"/>
    <col min="4" max="4" width="10" customWidth="1"/>
    <col min="5" max="5" width="20" customWidth="1"/>
    <col min="6" max="7" width="15" customWidth="1"/>
    <col min="8" max="8" width="13" customWidth="1"/>
    <col min="9" max="9" width="11" customWidth="1"/>
    <col min="10" max="10" width="22" customWidth="1"/>
  </cols>
  <sheetData>
    <row r="1" spans="1:10" ht="30" customHeight="1" x14ac:dyDescent="0.3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</row>
    <row r="5" spans="1:10" ht="30" customHeight="1" x14ac:dyDescent="0.25">
      <c r="A5" s="8" t="s">
        <v>18</v>
      </c>
      <c r="B5" s="8" t="s">
        <v>49</v>
      </c>
      <c r="C5" s="8" t="s">
        <v>50</v>
      </c>
      <c r="D5" s="8" t="s">
        <v>51</v>
      </c>
      <c r="E5" s="8" t="s">
        <v>52</v>
      </c>
      <c r="F5" s="8" t="s">
        <v>53</v>
      </c>
      <c r="G5" s="8" t="s">
        <v>54</v>
      </c>
      <c r="H5" s="8" t="s">
        <v>28</v>
      </c>
      <c r="I5" s="8" t="s">
        <v>55</v>
      </c>
      <c r="J5" s="8" t="s">
        <v>29</v>
      </c>
    </row>
    <row r="6" spans="1:10" ht="16.5" customHeight="1" x14ac:dyDescent="0.25">
      <c r="A6" s="9">
        <v>1</v>
      </c>
      <c r="B6" s="10" t="s">
        <v>56</v>
      </c>
      <c r="C6" s="9" t="s">
        <v>57</v>
      </c>
      <c r="D6" s="12">
        <v>2</v>
      </c>
      <c r="E6" s="9" t="s">
        <v>58</v>
      </c>
      <c r="F6" s="9" t="s">
        <v>11</v>
      </c>
      <c r="G6" s="9"/>
      <c r="H6" s="12" t="s">
        <v>59</v>
      </c>
      <c r="I6" s="12" t="s">
        <v>60</v>
      </c>
      <c r="J6" s="9"/>
    </row>
    <row r="7" spans="1:10" ht="16.5" customHeight="1" x14ac:dyDescent="0.25">
      <c r="A7" s="9">
        <v>2</v>
      </c>
      <c r="B7" s="10" t="s">
        <v>61</v>
      </c>
      <c r="C7" s="9" t="s">
        <v>62</v>
      </c>
      <c r="D7" s="12">
        <v>1</v>
      </c>
      <c r="E7" s="9" t="s">
        <v>58</v>
      </c>
      <c r="F7" s="9" t="s">
        <v>11</v>
      </c>
      <c r="G7" s="9"/>
      <c r="H7" s="12" t="s">
        <v>59</v>
      </c>
      <c r="I7" s="12" t="s">
        <v>60</v>
      </c>
      <c r="J7" s="9"/>
    </row>
    <row r="8" spans="1:10" ht="16.5" customHeight="1" x14ac:dyDescent="0.25">
      <c r="A8" s="9">
        <v>3</v>
      </c>
      <c r="B8" s="10" t="s">
        <v>63</v>
      </c>
      <c r="C8" s="9" t="s">
        <v>64</v>
      </c>
      <c r="D8" s="12">
        <v>1</v>
      </c>
      <c r="E8" s="9" t="s">
        <v>58</v>
      </c>
      <c r="F8" s="9" t="s">
        <v>11</v>
      </c>
      <c r="G8" s="9" t="s">
        <v>11</v>
      </c>
      <c r="H8" s="12" t="s">
        <v>65</v>
      </c>
      <c r="I8" s="12" t="s">
        <v>60</v>
      </c>
      <c r="J8" s="9"/>
    </row>
    <row r="9" spans="1:10" ht="16.5" customHeight="1" x14ac:dyDescent="0.25">
      <c r="A9" s="9">
        <v>4</v>
      </c>
      <c r="B9" s="10" t="s">
        <v>66</v>
      </c>
      <c r="C9" s="9" t="s">
        <v>67</v>
      </c>
      <c r="D9" s="12">
        <v>4</v>
      </c>
      <c r="E9" s="9" t="s">
        <v>58</v>
      </c>
      <c r="F9" s="9" t="s">
        <v>11</v>
      </c>
      <c r="G9" s="9"/>
      <c r="H9" s="12" t="s">
        <v>59</v>
      </c>
      <c r="I9" s="12" t="s">
        <v>68</v>
      </c>
      <c r="J9" s="9"/>
    </row>
  </sheetData>
  <mergeCells count="3">
    <mergeCell ref="A1:J1"/>
    <mergeCell ref="A2:J2"/>
    <mergeCell ref="A3:J3"/>
  </mergeCells>
  <conditionalFormatting sqref="H6:H9">
    <cfRule type="cellIs" dxfId="22" priority="2" operator="equal">
      <formula>"Disponible"</formula>
    </cfRule>
    <cfRule type="cellIs" dxfId="21" priority="3" operator="equal">
      <formula>"En uso"</formula>
    </cfRule>
    <cfRule type="cellIs" dxfId="20" priority="4" operator="equal">
      <formula>"En reparación"</formula>
    </cfRule>
    <cfRule type="cellIs" dxfId="19" priority="5" operator="equal">
      <formula>"Extraviada"</formula>
    </cfRule>
  </conditionalFormatting>
  <conditionalFormatting sqref="I6:I9">
    <cfRule type="cellIs" dxfId="18" priority="6" operator="equal">
      <formula>"Bueno"</formula>
    </cfRule>
    <cfRule type="cellIs" dxfId="17" priority="7" operator="equal">
      <formula>"Regular"</formula>
    </cfRule>
    <cfRule type="cellIs" dxfId="16" priority="8" operator="equal">
      <formula>"Malo"</formula>
    </cfRule>
  </conditionalFormatting>
  <dataValidations count="2">
    <dataValidation type="list" allowBlank="1" sqref="H6:H9" xr:uid="{00000000-0002-0000-0200-000000000000}">
      <formula1>"Disponible,En uso,En reparación,Extraviada"</formula1>
      <formula2>0</formula2>
    </dataValidation>
    <dataValidation type="list" allowBlank="1" sqref="I6:I9" xr:uid="{00000000-0002-0000-0200-000001000000}">
      <formula1>"Bueno,Regular,Malo"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"/>
  <sheetViews>
    <sheetView showGridLines="0" zoomScaleNormal="100" workbookViewId="0">
      <selection activeCell="L5" sqref="L5"/>
    </sheetView>
  </sheetViews>
  <sheetFormatPr baseColWidth="10" defaultColWidth="8.7109375" defaultRowHeight="15" x14ac:dyDescent="0.25"/>
  <cols>
    <col min="1" max="1" width="5" customWidth="1"/>
    <col min="2" max="2" width="16" customWidth="1"/>
    <col min="3" max="4" width="18" customWidth="1"/>
    <col min="5" max="5" width="15" customWidth="1"/>
    <col min="6" max="6" width="13" customWidth="1"/>
    <col min="7" max="7" width="15" customWidth="1"/>
    <col min="8" max="8" width="14" customWidth="1"/>
    <col min="9" max="9" width="18" customWidth="1"/>
    <col min="10" max="10" width="10" customWidth="1"/>
    <col min="11" max="11" width="22" customWidth="1"/>
  </cols>
  <sheetData>
    <row r="1" spans="1:11" ht="30" customHeight="1" x14ac:dyDescent="0.3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25">
      <c r="A3" s="3" t="s">
        <v>70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ht="30" customHeight="1" x14ac:dyDescent="0.25">
      <c r="A5" s="8" t="s">
        <v>18</v>
      </c>
      <c r="B5" s="8" t="s">
        <v>71</v>
      </c>
      <c r="C5" s="8" t="s">
        <v>72</v>
      </c>
      <c r="D5" s="8" t="s">
        <v>73</v>
      </c>
      <c r="E5" s="8" t="s">
        <v>74</v>
      </c>
      <c r="F5" s="8" t="s">
        <v>75</v>
      </c>
      <c r="G5" s="8" t="s">
        <v>76</v>
      </c>
      <c r="H5" s="8" t="s">
        <v>77</v>
      </c>
      <c r="I5" s="8" t="s">
        <v>78</v>
      </c>
      <c r="J5" s="8" t="s">
        <v>28</v>
      </c>
      <c r="K5" s="8" t="s">
        <v>29</v>
      </c>
    </row>
    <row r="6" spans="1:11" ht="16.5" customHeight="1" x14ac:dyDescent="0.25">
      <c r="A6" s="9">
        <v>1</v>
      </c>
      <c r="B6" s="10" t="s">
        <v>79</v>
      </c>
      <c r="C6" s="9" t="s">
        <v>80</v>
      </c>
      <c r="D6" s="9" t="s">
        <v>0</v>
      </c>
      <c r="E6" s="9" t="s">
        <v>11</v>
      </c>
      <c r="F6" s="9" t="s">
        <v>81</v>
      </c>
      <c r="G6" s="13">
        <v>900</v>
      </c>
      <c r="H6" s="9" t="s">
        <v>82</v>
      </c>
      <c r="I6" s="9" t="s">
        <v>83</v>
      </c>
      <c r="J6" s="12" t="s">
        <v>84</v>
      </c>
      <c r="K6" s="9"/>
    </row>
    <row r="7" spans="1:11" ht="16.5" customHeight="1" x14ac:dyDescent="0.25">
      <c r="A7" s="9">
        <v>2</v>
      </c>
      <c r="B7" s="10" t="s">
        <v>85</v>
      </c>
      <c r="C7" s="9" t="s">
        <v>86</v>
      </c>
      <c r="D7" s="9" t="s">
        <v>0</v>
      </c>
      <c r="E7" s="9" t="s">
        <v>11</v>
      </c>
      <c r="F7" s="9" t="s">
        <v>81</v>
      </c>
      <c r="G7" s="13">
        <v>350</v>
      </c>
      <c r="H7" s="9" t="s">
        <v>82</v>
      </c>
      <c r="I7" s="9" t="s">
        <v>83</v>
      </c>
      <c r="J7" s="12" t="s">
        <v>84</v>
      </c>
      <c r="K7" s="9"/>
    </row>
    <row r="8" spans="1:11" ht="16.5" customHeight="1" x14ac:dyDescent="0.25">
      <c r="A8" s="9">
        <v>3</v>
      </c>
      <c r="B8" s="10" t="s">
        <v>87</v>
      </c>
      <c r="C8" s="9" t="s">
        <v>88</v>
      </c>
      <c r="D8" s="9" t="s">
        <v>89</v>
      </c>
      <c r="E8" s="9" t="s">
        <v>11</v>
      </c>
      <c r="F8" s="9" t="s">
        <v>90</v>
      </c>
      <c r="G8" s="13">
        <v>500</v>
      </c>
      <c r="H8" s="9" t="s">
        <v>82</v>
      </c>
      <c r="I8" s="9" t="s">
        <v>83</v>
      </c>
      <c r="J8" s="12" t="s">
        <v>84</v>
      </c>
      <c r="K8" s="9"/>
    </row>
    <row r="9" spans="1:11" ht="16.5" customHeight="1" x14ac:dyDescent="0.25">
      <c r="A9" s="9">
        <v>4</v>
      </c>
      <c r="B9" s="10" t="s">
        <v>91</v>
      </c>
      <c r="C9" s="9" t="s">
        <v>92</v>
      </c>
      <c r="D9" s="9" t="s">
        <v>89</v>
      </c>
      <c r="E9" s="9" t="s">
        <v>11</v>
      </c>
      <c r="F9" s="9" t="s">
        <v>90</v>
      </c>
      <c r="G9" s="13">
        <v>300</v>
      </c>
      <c r="H9" s="9" t="s">
        <v>82</v>
      </c>
      <c r="I9" s="9" t="s">
        <v>83</v>
      </c>
      <c r="J9" s="12" t="s">
        <v>84</v>
      </c>
      <c r="K9" s="9"/>
    </row>
  </sheetData>
  <mergeCells count="3">
    <mergeCell ref="A1:K1"/>
    <mergeCell ref="A2:K2"/>
    <mergeCell ref="A3:K3"/>
  </mergeCells>
  <conditionalFormatting sqref="J6:J9">
    <cfRule type="cellIs" dxfId="15" priority="2" operator="equal">
      <formula>"Activo"</formula>
    </cfRule>
    <cfRule type="cellIs" dxfId="14" priority="3" operator="equal">
      <formula>"Baja"</formula>
    </cfRule>
  </conditionalFormatting>
  <dataValidations count="1">
    <dataValidation type="list" allowBlank="1" sqref="J6:J9" xr:uid="{00000000-0002-0000-0300-000000000000}">
      <formula1>"Activo,Baja"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"/>
  <sheetViews>
    <sheetView showGridLines="0" zoomScaleNormal="100" workbookViewId="0">
      <selection activeCell="Q10" sqref="Q10"/>
    </sheetView>
  </sheetViews>
  <sheetFormatPr baseColWidth="10" defaultColWidth="8.7109375" defaultRowHeight="15" x14ac:dyDescent="0.25"/>
  <cols>
    <col min="1" max="1" width="5" customWidth="1"/>
    <col min="2" max="2" width="16" customWidth="1"/>
    <col min="3" max="3" width="18" customWidth="1"/>
    <col min="4" max="34" width="3.140625" customWidth="1"/>
    <col min="35" max="36" width="9" customWidth="1"/>
    <col min="37" max="37" width="12" customWidth="1"/>
  </cols>
  <sheetData>
    <row r="1" spans="1:37" ht="30" customHeight="1" x14ac:dyDescent="0.3">
      <c r="A1" s="2" t="s">
        <v>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" customHeight="1" x14ac:dyDescent="0.25">
      <c r="A3" s="3" t="s">
        <v>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5" spans="1:37" ht="30" customHeight="1" x14ac:dyDescent="0.25">
      <c r="A5" s="8" t="s">
        <v>18</v>
      </c>
      <c r="B5" s="8" t="s">
        <v>71</v>
      </c>
      <c r="C5" s="8" t="s">
        <v>95</v>
      </c>
      <c r="D5" s="14" t="s">
        <v>96</v>
      </c>
      <c r="E5" s="14" t="s">
        <v>97</v>
      </c>
      <c r="F5" s="14" t="s">
        <v>98</v>
      </c>
      <c r="G5" s="14" t="s">
        <v>99</v>
      </c>
      <c r="H5" s="14" t="s">
        <v>100</v>
      </c>
      <c r="I5" s="14" t="s">
        <v>101</v>
      </c>
      <c r="J5" s="14" t="s">
        <v>102</v>
      </c>
      <c r="K5" s="14" t="s">
        <v>103</v>
      </c>
      <c r="L5" s="14" t="s">
        <v>104</v>
      </c>
      <c r="M5" s="14" t="s">
        <v>105</v>
      </c>
      <c r="N5" s="14" t="s">
        <v>106</v>
      </c>
      <c r="O5" s="14" t="s">
        <v>107</v>
      </c>
      <c r="P5" s="14" t="s">
        <v>108</v>
      </c>
      <c r="Q5" s="14" t="s">
        <v>109</v>
      </c>
      <c r="R5" s="14" t="s">
        <v>110</v>
      </c>
      <c r="S5" s="14" t="s">
        <v>111</v>
      </c>
      <c r="T5" s="14" t="s">
        <v>112</v>
      </c>
      <c r="U5" s="14" t="s">
        <v>113</v>
      </c>
      <c r="V5" s="14" t="s">
        <v>114</v>
      </c>
      <c r="W5" s="14" t="s">
        <v>115</v>
      </c>
      <c r="X5" s="14" t="s">
        <v>116</v>
      </c>
      <c r="Y5" s="14" t="s">
        <v>117</v>
      </c>
      <c r="Z5" s="14" t="s">
        <v>118</v>
      </c>
      <c r="AA5" s="14" t="s">
        <v>119</v>
      </c>
      <c r="AB5" s="14" t="s">
        <v>120</v>
      </c>
      <c r="AC5" s="14" t="s">
        <v>121</v>
      </c>
      <c r="AD5" s="14" t="s">
        <v>122</v>
      </c>
      <c r="AE5" s="14" t="s">
        <v>123</v>
      </c>
      <c r="AF5" s="14" t="s">
        <v>124</v>
      </c>
      <c r="AG5" s="14" t="s">
        <v>125</v>
      </c>
      <c r="AH5" s="14" t="s">
        <v>126</v>
      </c>
      <c r="AI5" s="8" t="s">
        <v>127</v>
      </c>
      <c r="AJ5" s="8" t="s">
        <v>128</v>
      </c>
      <c r="AK5" s="8" t="s">
        <v>129</v>
      </c>
    </row>
    <row r="6" spans="1:37" ht="15.75" customHeight="1" x14ac:dyDescent="0.3">
      <c r="A6" s="9">
        <v>1</v>
      </c>
      <c r="B6" s="10" t="s">
        <v>79</v>
      </c>
      <c r="C6" s="9" t="s">
        <v>80</v>
      </c>
      <c r="D6" s="15" t="s">
        <v>195</v>
      </c>
      <c r="E6" s="15"/>
      <c r="F6" s="15"/>
      <c r="G6" s="15" t="s">
        <v>196</v>
      </c>
      <c r="H6" s="15" t="s">
        <v>197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6">
        <f>COUNTIF(D6:AH6,"P")</f>
        <v>1</v>
      </c>
      <c r="AJ6" s="17">
        <f>COUNTIF(D6:AH6,"F")</f>
        <v>1</v>
      </c>
      <c r="AK6" s="18">
        <f>IFERROR(AI6/COUNTIF(D6:AH6,"&lt;&gt;-"),0)</f>
        <v>3.2258064516129031E-2</v>
      </c>
    </row>
    <row r="7" spans="1:37" ht="15.75" customHeight="1" x14ac:dyDescent="0.3">
      <c r="A7" s="9">
        <v>2</v>
      </c>
      <c r="B7" s="10" t="s">
        <v>85</v>
      </c>
      <c r="C7" s="9" t="s">
        <v>86</v>
      </c>
      <c r="D7" s="15"/>
      <c r="E7" s="15" t="s">
        <v>197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6">
        <f>COUNTIF(D7:AH7,"P")</f>
        <v>0</v>
      </c>
      <c r="AJ7" s="17">
        <f>COUNTIF(D7:AH7,"F")</f>
        <v>0</v>
      </c>
      <c r="AK7" s="18">
        <f>IFERROR(AI7/COUNTIF(D7:AH7,"&lt;&gt;-"),0)</f>
        <v>0</v>
      </c>
    </row>
    <row r="8" spans="1:37" ht="15.75" customHeight="1" x14ac:dyDescent="0.3">
      <c r="A8" s="9">
        <v>3</v>
      </c>
      <c r="B8" s="10" t="s">
        <v>87</v>
      </c>
      <c r="C8" s="9" t="s">
        <v>88</v>
      </c>
      <c r="D8" s="15"/>
      <c r="E8" s="15"/>
      <c r="F8" s="15" t="s">
        <v>198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6">
        <f>COUNTIF(D8:AH8,"P")</f>
        <v>0</v>
      </c>
      <c r="AJ8" s="17">
        <f>COUNTIF(D8:AH8,"F")</f>
        <v>0</v>
      </c>
      <c r="AK8" s="18">
        <f>IFERROR(AI8/COUNTIF(D8:AH8,"&lt;&gt;-"),0)</f>
        <v>0</v>
      </c>
    </row>
    <row r="9" spans="1:37" ht="15.75" customHeight="1" x14ac:dyDescent="0.3">
      <c r="A9" s="9">
        <v>4</v>
      </c>
      <c r="B9" s="10" t="s">
        <v>91</v>
      </c>
      <c r="C9" s="9" t="s">
        <v>92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6">
        <f>COUNTIF(D9:AH9,"P")</f>
        <v>0</v>
      </c>
      <c r="AJ9" s="17">
        <f>COUNTIF(D9:AH9,"F")</f>
        <v>0</v>
      </c>
      <c r="AK9" s="18">
        <f>IFERROR(AI9/COUNTIF(D9:AH9,"&lt;&gt;-"),0)</f>
        <v>0</v>
      </c>
    </row>
  </sheetData>
  <mergeCells count="3">
    <mergeCell ref="A1:AK1"/>
    <mergeCell ref="A2:AK2"/>
    <mergeCell ref="A3:AK3"/>
  </mergeCells>
  <conditionalFormatting sqref="D6:AH9">
    <cfRule type="cellIs" dxfId="13" priority="2" operator="equal">
      <formula>"P"</formula>
    </cfRule>
    <cfRule type="cellIs" dxfId="12" priority="3" operator="equal">
      <formula>"F"</formula>
    </cfRule>
    <cfRule type="cellIs" dxfId="11" priority="4" operator="equal">
      <formula>"I"</formula>
    </cfRule>
    <cfRule type="cellIs" dxfId="10" priority="5" operator="equal">
      <formula>"V"</formula>
    </cfRule>
    <cfRule type="cellIs" dxfId="9" priority="6" operator="equal">
      <formula>"-"</formula>
    </cfRule>
  </conditionalFormatting>
  <dataValidations count="1">
    <dataValidation type="list" allowBlank="1" sqref="D6:AH9" xr:uid="{00000000-0002-0000-0400-000000000000}">
      <formula1>"P,F,I,V,-"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"/>
  <sheetViews>
    <sheetView showGridLines="0" zoomScaleNormal="100" workbookViewId="0">
      <selection activeCell="M8" sqref="M8"/>
    </sheetView>
  </sheetViews>
  <sheetFormatPr baseColWidth="10" defaultColWidth="8.7109375" defaultRowHeight="15" x14ac:dyDescent="0.25"/>
  <cols>
    <col min="1" max="1" width="5" customWidth="1"/>
    <col min="2" max="2" width="20" customWidth="1"/>
    <col min="3" max="3" width="14" customWidth="1"/>
    <col min="4" max="4" width="12" customWidth="1"/>
    <col min="5" max="5" width="18" customWidth="1"/>
    <col min="6" max="7" width="13" customWidth="1"/>
    <col min="8" max="8" width="10" customWidth="1"/>
    <col min="9" max="9" width="16" customWidth="1"/>
    <col min="10" max="10" width="15" customWidth="1"/>
    <col min="11" max="11" width="16" customWidth="1"/>
    <col min="12" max="12" width="20" customWidth="1"/>
  </cols>
  <sheetData>
    <row r="1" spans="1:12" ht="30" customHeight="1" x14ac:dyDescent="0.3">
      <c r="A1" s="2" t="s">
        <v>130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A3" s="3" t="s">
        <v>131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30" customHeight="1" x14ac:dyDescent="0.25">
      <c r="A5" s="8" t="s">
        <v>18</v>
      </c>
      <c r="B5" s="8" t="s">
        <v>132</v>
      </c>
      <c r="C5" s="8" t="s">
        <v>133</v>
      </c>
      <c r="D5" s="8" t="s">
        <v>134</v>
      </c>
      <c r="E5" s="8" t="s">
        <v>135</v>
      </c>
      <c r="F5" s="8" t="s">
        <v>136</v>
      </c>
      <c r="G5" s="8" t="s">
        <v>137</v>
      </c>
      <c r="H5" s="8" t="s">
        <v>138</v>
      </c>
      <c r="I5" s="8" t="s">
        <v>139</v>
      </c>
      <c r="J5" s="8" t="s">
        <v>28</v>
      </c>
      <c r="K5" s="8" t="s">
        <v>140</v>
      </c>
      <c r="L5" s="8" t="s">
        <v>29</v>
      </c>
    </row>
    <row r="6" spans="1:12" ht="16.5" customHeight="1" x14ac:dyDescent="0.25">
      <c r="A6" s="9">
        <v>1</v>
      </c>
      <c r="B6" s="10" t="s">
        <v>141</v>
      </c>
      <c r="C6" s="9" t="s">
        <v>142</v>
      </c>
      <c r="D6" s="9" t="s">
        <v>143</v>
      </c>
      <c r="E6" s="9" t="s">
        <v>144</v>
      </c>
      <c r="F6" s="9" t="s">
        <v>11</v>
      </c>
      <c r="G6" s="9"/>
      <c r="H6" s="11">
        <v>0</v>
      </c>
      <c r="I6" s="13">
        <v>3500</v>
      </c>
      <c r="J6" s="12" t="s">
        <v>145</v>
      </c>
      <c r="K6" s="9" t="s">
        <v>58</v>
      </c>
      <c r="L6" s="9"/>
    </row>
    <row r="7" spans="1:12" ht="16.5" customHeight="1" x14ac:dyDescent="0.25">
      <c r="A7" s="9">
        <v>2</v>
      </c>
      <c r="B7" s="10" t="s">
        <v>146</v>
      </c>
      <c r="C7" s="9" t="s">
        <v>147</v>
      </c>
      <c r="D7" s="9" t="s">
        <v>148</v>
      </c>
      <c r="E7" s="9" t="s">
        <v>149</v>
      </c>
      <c r="F7" s="9" t="s">
        <v>11</v>
      </c>
      <c r="G7" s="9"/>
      <c r="H7" s="11">
        <v>0</v>
      </c>
      <c r="I7" s="13">
        <v>0</v>
      </c>
      <c r="J7" s="12" t="s">
        <v>145</v>
      </c>
      <c r="K7" s="9" t="s">
        <v>58</v>
      </c>
      <c r="L7" s="9"/>
    </row>
    <row r="8" spans="1:12" ht="16.5" customHeight="1" x14ac:dyDescent="0.25">
      <c r="A8" s="9">
        <v>3</v>
      </c>
      <c r="B8" s="10" t="s">
        <v>150</v>
      </c>
      <c r="C8" s="9" t="s">
        <v>147</v>
      </c>
      <c r="D8" s="9" t="s">
        <v>148</v>
      </c>
      <c r="E8" s="9" t="s">
        <v>149</v>
      </c>
      <c r="F8" s="9" t="s">
        <v>11</v>
      </c>
      <c r="G8" s="9"/>
      <c r="H8" s="11">
        <v>0</v>
      </c>
      <c r="I8" s="13">
        <v>0</v>
      </c>
      <c r="J8" s="12" t="s">
        <v>151</v>
      </c>
      <c r="K8" s="9" t="s">
        <v>58</v>
      </c>
      <c r="L8" s="9"/>
    </row>
    <row r="9" spans="1:12" ht="16.5" customHeight="1" x14ac:dyDescent="0.25">
      <c r="A9" s="9">
        <v>4</v>
      </c>
      <c r="B9" s="10" t="s">
        <v>152</v>
      </c>
      <c r="C9" s="9" t="s">
        <v>153</v>
      </c>
      <c r="D9" s="9" t="s">
        <v>143</v>
      </c>
      <c r="E9" s="9" t="s">
        <v>154</v>
      </c>
      <c r="F9" s="9" t="s">
        <v>11</v>
      </c>
      <c r="G9" s="9"/>
      <c r="H9" s="11">
        <v>0</v>
      </c>
      <c r="I9" s="13">
        <v>2800</v>
      </c>
      <c r="J9" s="12" t="s">
        <v>145</v>
      </c>
      <c r="K9" s="9" t="s">
        <v>58</v>
      </c>
      <c r="L9" s="9"/>
    </row>
  </sheetData>
  <mergeCells count="3">
    <mergeCell ref="A1:L1"/>
    <mergeCell ref="A2:L2"/>
    <mergeCell ref="A3:L3"/>
  </mergeCells>
  <conditionalFormatting sqref="J6:J9">
    <cfRule type="cellIs" dxfId="8" priority="2" operator="equal">
      <formula>"Operando"</formula>
    </cfRule>
    <cfRule type="cellIs" dxfId="7" priority="3" operator="equal">
      <formula>"En mantenimiento"</formula>
    </cfRule>
    <cfRule type="cellIs" dxfId="6" priority="4" operator="equal">
      <formula>"Fuera de servicio"</formula>
    </cfRule>
  </conditionalFormatting>
  <dataValidations count="2">
    <dataValidation type="list" allowBlank="1" sqref="D6:D9" xr:uid="{00000000-0002-0000-0500-000000000000}">
      <formula1>"Propio,Renta"</formula1>
      <formula2>0</formula2>
    </dataValidation>
    <dataValidation type="list" allowBlank="1" sqref="J6:J9" xr:uid="{00000000-0002-0000-0500-000001000000}">
      <formula1>"Operando,En mantenimiento,Fuera de servicio"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showGridLines="0" zoomScaleNormal="100" workbookViewId="0">
      <selection activeCell="M3" sqref="M3"/>
    </sheetView>
  </sheetViews>
  <sheetFormatPr baseColWidth="10" defaultColWidth="8.7109375" defaultRowHeight="15" x14ac:dyDescent="0.25"/>
  <cols>
    <col min="1" max="1" width="5" customWidth="1"/>
    <col min="2" max="2" width="13" customWidth="1"/>
    <col min="3" max="3" width="26" customWidth="1"/>
    <col min="4" max="4" width="18" customWidth="1"/>
    <col min="5" max="5" width="10" customWidth="1"/>
    <col min="6" max="6" width="9" customWidth="1"/>
    <col min="7" max="7" width="14" customWidth="1"/>
    <col min="8" max="8" width="13" customWidth="1"/>
    <col min="9" max="9" width="14" customWidth="1"/>
    <col min="10" max="10" width="11" customWidth="1"/>
    <col min="11" max="11" width="14" customWidth="1"/>
    <col min="12" max="12" width="18" customWidth="1"/>
  </cols>
  <sheetData>
    <row r="1" spans="1:12" ht="30" customHeight="1" x14ac:dyDescent="0.3">
      <c r="A1" s="2" t="s">
        <v>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A3" s="3" t="s">
        <v>156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30" customHeight="1" x14ac:dyDescent="0.25">
      <c r="A5" s="8" t="s">
        <v>18</v>
      </c>
      <c r="B5" s="8" t="s">
        <v>157</v>
      </c>
      <c r="C5" s="8" t="s">
        <v>158</v>
      </c>
      <c r="D5" s="8" t="s">
        <v>27</v>
      </c>
      <c r="E5" s="8" t="s">
        <v>51</v>
      </c>
      <c r="F5" s="8" t="s">
        <v>21</v>
      </c>
      <c r="G5" s="8" t="s">
        <v>159</v>
      </c>
      <c r="H5" s="8" t="s">
        <v>160</v>
      </c>
      <c r="I5" s="8" t="s">
        <v>161</v>
      </c>
      <c r="J5" s="8" t="s">
        <v>28</v>
      </c>
      <c r="K5" s="8" t="s">
        <v>162</v>
      </c>
      <c r="L5" s="8" t="s">
        <v>29</v>
      </c>
    </row>
    <row r="6" spans="1:12" ht="16.5" customHeight="1" x14ac:dyDescent="0.25">
      <c r="A6" s="9">
        <v>1</v>
      </c>
      <c r="B6" s="9" t="s">
        <v>11</v>
      </c>
      <c r="C6" s="10" t="s">
        <v>31</v>
      </c>
      <c r="D6" s="9" t="s">
        <v>34</v>
      </c>
      <c r="E6" s="11">
        <v>200</v>
      </c>
      <c r="F6" s="9" t="s">
        <v>32</v>
      </c>
      <c r="G6" s="19">
        <v>195</v>
      </c>
      <c r="H6" s="20">
        <f>E6*G6</f>
        <v>39000</v>
      </c>
      <c r="I6" s="9"/>
      <c r="J6" s="12" t="s">
        <v>163</v>
      </c>
      <c r="K6" s="9"/>
      <c r="L6" s="9"/>
    </row>
    <row r="7" spans="1:12" ht="16.5" customHeight="1" x14ac:dyDescent="0.25">
      <c r="A7" s="9">
        <v>2</v>
      </c>
      <c r="B7" s="9" t="s">
        <v>11</v>
      </c>
      <c r="C7" s="10" t="s">
        <v>36</v>
      </c>
      <c r="D7" s="9" t="s">
        <v>38</v>
      </c>
      <c r="E7" s="11">
        <v>150</v>
      </c>
      <c r="F7" s="9" t="s">
        <v>37</v>
      </c>
      <c r="G7" s="19">
        <v>145</v>
      </c>
      <c r="H7" s="20">
        <f>E7*G7</f>
        <v>21750</v>
      </c>
      <c r="I7" s="9"/>
      <c r="J7" s="12" t="s">
        <v>163</v>
      </c>
      <c r="K7" s="9"/>
      <c r="L7" s="9"/>
    </row>
    <row r="8" spans="1:12" ht="16.5" customHeight="1" x14ac:dyDescent="0.25">
      <c r="A8" s="9">
        <v>3</v>
      </c>
      <c r="B8" s="9" t="s">
        <v>11</v>
      </c>
      <c r="C8" s="10" t="s">
        <v>164</v>
      </c>
      <c r="D8" s="9" t="s">
        <v>144</v>
      </c>
      <c r="E8" s="11">
        <v>1</v>
      </c>
      <c r="F8" s="9" t="s">
        <v>165</v>
      </c>
      <c r="G8" s="19">
        <v>17500</v>
      </c>
      <c r="H8" s="20">
        <f>E8*G8</f>
        <v>17500</v>
      </c>
      <c r="I8" s="9"/>
      <c r="J8" s="12" t="s">
        <v>163</v>
      </c>
      <c r="K8" s="9"/>
      <c r="L8" s="9"/>
    </row>
    <row r="9" spans="1:12" ht="16.5" customHeight="1" x14ac:dyDescent="0.25">
      <c r="A9" s="9">
        <v>4</v>
      </c>
      <c r="B9" s="9" t="s">
        <v>11</v>
      </c>
      <c r="C9" s="10" t="s">
        <v>40</v>
      </c>
      <c r="D9" s="9" t="s">
        <v>41</v>
      </c>
      <c r="E9" s="11">
        <v>3000</v>
      </c>
      <c r="F9" s="9" t="s">
        <v>37</v>
      </c>
      <c r="G9" s="19">
        <v>9.5</v>
      </c>
      <c r="H9" s="20">
        <f>E9*G9</f>
        <v>28500</v>
      </c>
      <c r="I9" s="9"/>
      <c r="J9" s="12" t="s">
        <v>163</v>
      </c>
      <c r="K9" s="9"/>
      <c r="L9" s="9"/>
    </row>
    <row r="10" spans="1:12" ht="19.5" customHeight="1" x14ac:dyDescent="0.25">
      <c r="A10" s="21"/>
      <c r="B10" s="21"/>
      <c r="C10" s="22" t="s">
        <v>166</v>
      </c>
      <c r="D10" s="21"/>
      <c r="E10" s="21"/>
      <c r="F10" s="21"/>
      <c r="G10" s="21"/>
      <c r="H10" s="23">
        <f>SUM(H6:H9)</f>
        <v>106750</v>
      </c>
      <c r="I10" s="21"/>
      <c r="J10" s="21"/>
      <c r="K10" s="21"/>
      <c r="L10" s="21"/>
    </row>
  </sheetData>
  <mergeCells count="3">
    <mergeCell ref="A1:L1"/>
    <mergeCell ref="A2:L2"/>
    <mergeCell ref="A3:L3"/>
  </mergeCells>
  <conditionalFormatting sqref="J6:J9">
    <cfRule type="cellIs" dxfId="5" priority="2" operator="equal">
      <formula>"Pagado"</formula>
    </cfRule>
    <cfRule type="cellIs" dxfId="4" priority="3" operator="equal">
      <formula>"Pendiente"</formula>
    </cfRule>
  </conditionalFormatting>
  <dataValidations count="2">
    <dataValidation type="list" allowBlank="1" sqref="I6:I9" xr:uid="{00000000-0002-0000-0600-000000000000}">
      <formula1>"Transferencia,Cheque,Efectivo,Crédito,Otro"</formula1>
      <formula2>0</formula2>
    </dataValidation>
    <dataValidation type="list" allowBlank="1" sqref="J6:J9" xr:uid="{00000000-0002-0000-0600-000001000000}">
      <formula1>"Pendiente,Pagado"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"/>
  <sheetViews>
    <sheetView showGridLines="0" tabSelected="1" zoomScaleNormal="100" workbookViewId="0">
      <selection activeCell="J3" sqref="J3"/>
    </sheetView>
  </sheetViews>
  <sheetFormatPr baseColWidth="10" defaultColWidth="8.7109375" defaultRowHeight="15" x14ac:dyDescent="0.25"/>
  <cols>
    <col min="1" max="1" width="5" customWidth="1"/>
    <col min="2" max="2" width="22" customWidth="1"/>
    <col min="3" max="3" width="16" customWidth="1"/>
    <col min="4" max="4" width="14" customWidth="1"/>
    <col min="5" max="5" width="20" customWidth="1"/>
    <col min="6" max="6" width="14" customWidth="1"/>
    <col min="7" max="7" width="20" customWidth="1"/>
    <col min="8" max="8" width="13" customWidth="1"/>
    <col min="9" max="9" width="22" customWidth="1"/>
  </cols>
  <sheetData>
    <row r="1" spans="1:9" ht="30" customHeight="1" x14ac:dyDescent="0.3">
      <c r="A1" s="2" t="s">
        <v>167</v>
      </c>
      <c r="B1" s="2"/>
      <c r="C1" s="2"/>
      <c r="D1" s="2"/>
      <c r="E1" s="2"/>
      <c r="F1" s="2"/>
      <c r="G1" s="2"/>
      <c r="H1" s="2"/>
      <c r="I1" s="2"/>
    </row>
    <row r="2" spans="1:9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</row>
    <row r="3" spans="1:9" ht="15" customHeight="1" x14ac:dyDescent="0.25">
      <c r="A3" s="3" t="s">
        <v>168</v>
      </c>
      <c r="B3" s="3"/>
      <c r="C3" s="3"/>
      <c r="D3" s="3"/>
      <c r="E3" s="3"/>
      <c r="F3" s="3"/>
      <c r="G3" s="3"/>
      <c r="H3" s="3"/>
      <c r="I3" s="3"/>
    </row>
    <row r="5" spans="1:9" ht="30" customHeight="1" x14ac:dyDescent="0.25">
      <c r="A5" s="8" t="s">
        <v>18</v>
      </c>
      <c r="B5" s="8" t="s">
        <v>27</v>
      </c>
      <c r="C5" s="8" t="s">
        <v>169</v>
      </c>
      <c r="D5" s="8" t="s">
        <v>77</v>
      </c>
      <c r="E5" s="8" t="s">
        <v>170</v>
      </c>
      <c r="F5" s="8" t="s">
        <v>171</v>
      </c>
      <c r="G5" s="8" t="s">
        <v>172</v>
      </c>
      <c r="H5" s="8" t="s">
        <v>173</v>
      </c>
      <c r="I5" s="8" t="s">
        <v>29</v>
      </c>
    </row>
    <row r="6" spans="1:9" ht="16.5" customHeight="1" x14ac:dyDescent="0.25">
      <c r="A6" s="9">
        <v>1</v>
      </c>
      <c r="B6" s="10" t="s">
        <v>34</v>
      </c>
      <c r="C6" s="9" t="s">
        <v>83</v>
      </c>
      <c r="D6" s="9" t="s">
        <v>82</v>
      </c>
      <c r="E6" s="9" t="s">
        <v>174</v>
      </c>
      <c r="F6" s="9" t="s">
        <v>175</v>
      </c>
      <c r="G6" s="9" t="s">
        <v>176</v>
      </c>
      <c r="H6" s="24">
        <v>5</v>
      </c>
      <c r="I6" s="9"/>
    </row>
    <row r="7" spans="1:9" ht="16.5" customHeight="1" x14ac:dyDescent="0.25">
      <c r="A7" s="9">
        <v>2</v>
      </c>
      <c r="B7" s="10" t="s">
        <v>38</v>
      </c>
      <c r="C7" s="9" t="s">
        <v>83</v>
      </c>
      <c r="D7" s="9" t="s">
        <v>82</v>
      </c>
      <c r="E7" s="9" t="s">
        <v>174</v>
      </c>
      <c r="F7" s="9" t="s">
        <v>175</v>
      </c>
      <c r="G7" s="9" t="s">
        <v>177</v>
      </c>
      <c r="H7" s="24">
        <v>4</v>
      </c>
      <c r="I7" s="9"/>
    </row>
    <row r="8" spans="1:9" ht="16.5" customHeight="1" x14ac:dyDescent="0.25">
      <c r="A8" s="9">
        <v>3</v>
      </c>
      <c r="B8" s="10" t="s">
        <v>144</v>
      </c>
      <c r="C8" s="9" t="s">
        <v>83</v>
      </c>
      <c r="D8" s="9" t="s">
        <v>82</v>
      </c>
      <c r="E8" s="9" t="s">
        <v>174</v>
      </c>
      <c r="F8" s="9" t="s">
        <v>178</v>
      </c>
      <c r="G8" s="9" t="s">
        <v>179</v>
      </c>
      <c r="H8" s="24">
        <v>4</v>
      </c>
      <c r="I8" s="9"/>
    </row>
    <row r="9" spans="1:9" ht="16.5" customHeight="1" x14ac:dyDescent="0.25">
      <c r="A9" s="9">
        <v>4</v>
      </c>
      <c r="B9" s="10" t="s">
        <v>41</v>
      </c>
      <c r="C9" s="9" t="s">
        <v>83</v>
      </c>
      <c r="D9" s="9" t="s">
        <v>82</v>
      </c>
      <c r="E9" s="9" t="s">
        <v>174</v>
      </c>
      <c r="F9" s="9" t="s">
        <v>175</v>
      </c>
      <c r="G9" s="9" t="s">
        <v>180</v>
      </c>
      <c r="H9" s="24">
        <v>5</v>
      </c>
      <c r="I9" s="9"/>
    </row>
  </sheetData>
  <mergeCells count="3">
    <mergeCell ref="A1:I1"/>
    <mergeCell ref="A2:I2"/>
    <mergeCell ref="A3:I3"/>
  </mergeCells>
  <conditionalFormatting sqref="H6:H9">
    <cfRule type="cellIs" dxfId="3" priority="2" operator="greaterThanOrEqual">
      <formula>4</formula>
    </cfRule>
    <cfRule type="cellIs" dxfId="2" priority="3" operator="equal">
      <formula>3</formula>
    </cfRule>
    <cfRule type="cellIs" dxfId="1" priority="4" operator="lessThanOrEqual">
      <formula>2</formula>
    </cfRule>
  </conditionalFormatting>
  <dataValidations count="2">
    <dataValidation type="list" allowBlank="1" sqref="F6:F9" xr:uid="{00000000-0002-0000-0700-000000000000}">
      <formula1>"Materiales,Maquinaria,Subcontrato,Servicios,Otro"</formula1>
      <formula2>0</formula2>
    </dataValidation>
    <dataValidation type="whole" allowBlank="1" sqref="H6:H9" xr:uid="{00000000-0002-0000-0700-000001000000}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"/>
  <sheetViews>
    <sheetView showGridLines="0" zoomScaleNormal="100" workbookViewId="0">
      <selection activeCell="N5" sqref="N5"/>
    </sheetView>
  </sheetViews>
  <sheetFormatPr baseColWidth="10" defaultColWidth="8.7109375" defaultRowHeight="15" x14ac:dyDescent="0.25"/>
  <cols>
    <col min="1" max="1" width="5" customWidth="1"/>
    <col min="2" max="2" width="10" customWidth="1"/>
    <col min="3" max="3" width="24" customWidth="1"/>
    <col min="4" max="4" width="13" customWidth="1"/>
    <col min="5" max="5" width="9" customWidth="1"/>
    <col min="6" max="6" width="13" customWidth="1"/>
    <col min="7" max="7" width="11" customWidth="1"/>
    <col min="8" max="8" width="10" customWidth="1"/>
    <col min="9" max="9" width="13" customWidth="1"/>
    <col min="10" max="10" width="14" customWidth="1"/>
    <col min="11" max="11" width="13" customWidth="1"/>
    <col min="12" max="12" width="16" customWidth="1"/>
  </cols>
  <sheetData>
    <row r="1" spans="1:12" ht="30" customHeight="1" x14ac:dyDescent="0.3">
      <c r="A1" s="2" t="s">
        <v>181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9.5" customHeight="1" x14ac:dyDescent="0.25">
      <c r="A2" s="1" t="str">
        <f>'Datos del Proyecto'!B4&amp;"   |   Cliente: "&amp;'Datos del Proyecto'!B5</f>
        <v>[Nombre del proyecto]   |   Cliente: [Nombre del cliente]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A3" s="3" t="s">
        <v>182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30" customHeight="1" x14ac:dyDescent="0.25">
      <c r="A5" s="8" t="s">
        <v>18</v>
      </c>
      <c r="B5" s="8" t="s">
        <v>19</v>
      </c>
      <c r="C5" s="8" t="s">
        <v>183</v>
      </c>
      <c r="D5" s="8" t="s">
        <v>171</v>
      </c>
      <c r="E5" s="8" t="s">
        <v>21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</row>
    <row r="6" spans="1:12" ht="16.5" customHeight="1" x14ac:dyDescent="0.25">
      <c r="A6" s="9">
        <v>1</v>
      </c>
      <c r="B6" s="10" t="s">
        <v>191</v>
      </c>
      <c r="C6" s="9" t="s">
        <v>31</v>
      </c>
      <c r="D6" s="9" t="s">
        <v>20</v>
      </c>
      <c r="E6" s="9" t="s">
        <v>32</v>
      </c>
      <c r="F6" s="11">
        <v>0</v>
      </c>
      <c r="G6" s="11">
        <v>200</v>
      </c>
      <c r="H6" s="11">
        <v>120</v>
      </c>
      <c r="I6" s="25">
        <f>F6+G6-H6</f>
        <v>80</v>
      </c>
      <c r="J6" s="19">
        <v>195</v>
      </c>
      <c r="K6" s="20">
        <f>I6*J6</f>
        <v>15600</v>
      </c>
      <c r="L6" s="9" t="s">
        <v>33</v>
      </c>
    </row>
    <row r="7" spans="1:12" ht="16.5" customHeight="1" x14ac:dyDescent="0.25">
      <c r="A7" s="9">
        <v>2</v>
      </c>
      <c r="B7" s="10" t="s">
        <v>192</v>
      </c>
      <c r="C7" s="9" t="s">
        <v>36</v>
      </c>
      <c r="D7" s="9" t="s">
        <v>20</v>
      </c>
      <c r="E7" s="9" t="s">
        <v>37</v>
      </c>
      <c r="F7" s="11">
        <v>0</v>
      </c>
      <c r="G7" s="11">
        <v>150</v>
      </c>
      <c r="H7" s="11">
        <v>90</v>
      </c>
      <c r="I7" s="25">
        <f>F7+G7-H7</f>
        <v>60</v>
      </c>
      <c r="J7" s="19">
        <v>145</v>
      </c>
      <c r="K7" s="20">
        <f>I7*J7</f>
        <v>8700</v>
      </c>
      <c r="L7" s="9" t="s">
        <v>33</v>
      </c>
    </row>
    <row r="8" spans="1:12" ht="16.5" customHeight="1" x14ac:dyDescent="0.25">
      <c r="A8" s="9">
        <v>3</v>
      </c>
      <c r="B8" s="10" t="s">
        <v>193</v>
      </c>
      <c r="C8" s="9" t="s">
        <v>57</v>
      </c>
      <c r="D8" s="9" t="s">
        <v>50</v>
      </c>
      <c r="E8" s="9" t="s">
        <v>37</v>
      </c>
      <c r="F8" s="11">
        <v>2</v>
      </c>
      <c r="G8" s="11">
        <v>0</v>
      </c>
      <c r="H8" s="11">
        <v>0</v>
      </c>
      <c r="I8" s="25">
        <f>F8+G8-H8</f>
        <v>2</v>
      </c>
      <c r="J8" s="19">
        <v>1800</v>
      </c>
      <c r="K8" s="20">
        <f>I8*J8</f>
        <v>3600</v>
      </c>
      <c r="L8" s="9" t="s">
        <v>33</v>
      </c>
    </row>
    <row r="9" spans="1:12" ht="16.5" customHeight="1" x14ac:dyDescent="0.25">
      <c r="A9" s="9">
        <v>4</v>
      </c>
      <c r="B9" s="10" t="s">
        <v>194</v>
      </c>
      <c r="C9" s="9" t="s">
        <v>146</v>
      </c>
      <c r="D9" s="9" t="s">
        <v>132</v>
      </c>
      <c r="E9" s="9" t="s">
        <v>37</v>
      </c>
      <c r="F9" s="11">
        <v>1</v>
      </c>
      <c r="G9" s="11">
        <v>0</v>
      </c>
      <c r="H9" s="11">
        <v>0</v>
      </c>
      <c r="I9" s="25">
        <f>F9+G9-H9</f>
        <v>1</v>
      </c>
      <c r="J9" s="19">
        <v>12000</v>
      </c>
      <c r="K9" s="20">
        <f>I9*J9</f>
        <v>12000</v>
      </c>
      <c r="L9" s="9" t="s">
        <v>45</v>
      </c>
    </row>
    <row r="10" spans="1:12" ht="19.5" customHeight="1" x14ac:dyDescent="0.25">
      <c r="A10" s="21"/>
      <c r="B10" s="21"/>
      <c r="C10" s="22" t="s">
        <v>166</v>
      </c>
      <c r="D10" s="21"/>
      <c r="E10" s="21"/>
      <c r="F10" s="21"/>
      <c r="G10" s="21"/>
      <c r="H10" s="21"/>
      <c r="I10" s="21"/>
      <c r="J10" s="21"/>
      <c r="K10" s="23">
        <f>SUM(K6:K9)</f>
        <v>39900</v>
      </c>
      <c r="L10" s="21"/>
    </row>
  </sheetData>
  <mergeCells count="3">
    <mergeCell ref="A1:L1"/>
    <mergeCell ref="A2:L2"/>
    <mergeCell ref="A3:L3"/>
  </mergeCells>
  <conditionalFormatting sqref="I6:I9">
    <cfRule type="cellIs" dxfId="0" priority="2" operator="lessThan">
      <formula>0</formula>
    </cfRule>
  </conditionalFormatting>
  <dataValidations count="1">
    <dataValidation type="list" allowBlank="1" sqref="D6:D9" xr:uid="{00000000-0002-0000-0800-000000000000}">
      <formula1>"Material,Herramienta,Equipo,Otro"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Datos del Proyecto</vt:lpstr>
      <vt:lpstr>Control de Materiales</vt:lpstr>
      <vt:lpstr>Control de Herramientas</vt:lpstr>
      <vt:lpstr>Control de Personal</vt:lpstr>
      <vt:lpstr>Lista de Asistencia</vt:lpstr>
      <vt:lpstr>Control de Maquinaria</vt:lpstr>
      <vt:lpstr>Control de Compras</vt:lpstr>
      <vt:lpstr>Control de Proveedores</vt:lpstr>
      <vt:lpstr>Inventario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Orlando perez Morales</cp:lastModifiedBy>
  <cp:revision>0</cp:revision>
  <dcterms:created xsi:type="dcterms:W3CDTF">2026-07-08T19:44:14Z</dcterms:created>
  <dcterms:modified xsi:type="dcterms:W3CDTF">2026-07-08T19:51:41Z</dcterms:modified>
  <dc:language>en-US</dc:language>
</cp:coreProperties>
</file>